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02CCE5A0-87F2-4888-B510-12795225BE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P9" i="1"/>
  <c r="O9" i="1"/>
  <c r="M9" i="1"/>
  <c r="N9" i="1"/>
  <c r="C8" i="1"/>
  <c r="D8" i="1" s="1"/>
  <c r="E8" i="1" l="1"/>
  <c r="L9" i="1"/>
  <c r="L10" i="1" s="1"/>
  <c r="F8" i="1"/>
  <c r="G8" i="1"/>
  <c r="I8" i="1" s="1"/>
  <c r="C9" i="1"/>
  <c r="H8" i="1" l="1"/>
  <c r="J8" i="1"/>
  <c r="K8" i="1" s="1"/>
  <c r="F9" i="1"/>
  <c r="D9" i="1"/>
  <c r="E9" i="1"/>
  <c r="G9" i="1"/>
  <c r="R8" i="1" l="1"/>
  <c r="H9" i="1"/>
  <c r="I9" i="1"/>
  <c r="J9" i="1"/>
  <c r="K9" i="1" l="1"/>
  <c r="R9" i="1"/>
</calcChain>
</file>

<file path=xl/sharedStrings.xml><?xml version="1.0" encoding="utf-8"?>
<sst xmlns="http://schemas.openxmlformats.org/spreadsheetml/2006/main" count="22" uniqueCount="22">
  <si>
    <t>№</t>
  </si>
  <si>
    <t>Наименование</t>
  </si>
  <si>
    <t xml:space="preserve">ФЗП за год </t>
  </si>
  <si>
    <t xml:space="preserve">Налоги </t>
  </si>
  <si>
    <t xml:space="preserve">содержание школ </t>
  </si>
  <si>
    <t>в месяц  МБ+РБ</t>
  </si>
  <si>
    <t>з/пл  за год</t>
  </si>
  <si>
    <t>налоги</t>
  </si>
  <si>
    <t xml:space="preserve">ИТОГО по зар.пл/ с налогами </t>
  </si>
  <si>
    <t>Коомунальные расходы</t>
  </si>
  <si>
    <t>приобретения</t>
  </si>
  <si>
    <t>111  год</t>
  </si>
  <si>
    <t>отопление за отопительный сезон</t>
  </si>
  <si>
    <t>эл/энергия год</t>
  </si>
  <si>
    <t>услуги связи год</t>
  </si>
  <si>
    <t>вода канализ</t>
  </si>
  <si>
    <t xml:space="preserve">Общие затраты школ  за год </t>
  </si>
  <si>
    <t>Айдарлинская основная школа</t>
  </si>
  <si>
    <t>ИТОГО:</t>
  </si>
  <si>
    <t>тыс.т.</t>
  </si>
  <si>
    <t xml:space="preserve">Содержание школ за 2021 год </t>
  </si>
  <si>
    <t xml:space="preserve">ГСМ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</si>
</sst>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0" fillId="3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0" fillId="3" borderId="0" xfId="0" applyNumberForma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3" fontId="3" fillId="4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4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vertical="top" wrapText="1"/>
    </xf>
    <xf numFmtId="3" fontId="0" fillId="4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 vertical="center" wrapText="1"/>
    </xf>
    <xf numFmtId="0" fontId="0" fillId="2" borderId="0" xfId="0" applyFill="1"/>
    <xf numFmtId="3" fontId="0" fillId="2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6" fillId="2" borderId="9" xfId="1" applyFont="1" applyFill="1" applyBorder="1" applyAlignment="1">
      <alignment horizontal="center" vertical="center" wrapText="1"/>
    </xf>
    <xf numFmtId="165" fontId="7" fillId="2" borderId="10" xfId="1" applyFont="1" applyFill="1" applyBorder="1" applyAlignment="1">
      <alignment vertical="top" wrapText="1"/>
    </xf>
    <xf numFmtId="165" fontId="9" fillId="0" borderId="9" xfId="1" applyFont="1" applyFill="1" applyBorder="1" applyAlignment="1">
      <alignment horizontal="center" vertical="center" wrapText="1"/>
    </xf>
    <xf numFmtId="165" fontId="10" fillId="0" borderId="10" xfId="1" applyFont="1" applyFill="1" applyBorder="1" applyAlignment="1"/>
    <xf numFmtId="164" fontId="10" fillId="0" borderId="6" xfId="1" applyNumberFormat="1" applyFont="1" applyFill="1" applyBorder="1" applyAlignment="1"/>
    <xf numFmtId="164" fontId="7" fillId="0" borderId="6" xfId="1" applyNumberFormat="1" applyFont="1" applyFill="1" applyBorder="1" applyAlignment="1">
      <alignment vertical="top" wrapText="1"/>
    </xf>
    <xf numFmtId="3" fontId="11" fillId="4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0" fontId="11" fillId="0" borderId="0" xfId="0" applyFont="1"/>
    <xf numFmtId="164" fontId="0" fillId="0" borderId="0" xfId="0" applyNumberFormat="1"/>
    <xf numFmtId="3" fontId="0" fillId="4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3" fontId="13" fillId="4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0" borderId="0" xfId="0" applyFont="1"/>
    <xf numFmtId="164" fontId="3" fillId="0" borderId="0" xfId="0" applyNumberFormat="1" applyFont="1"/>
    <xf numFmtId="3" fontId="3" fillId="4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6">
          <cell r="J6">
            <v>12873168.007379351</v>
          </cell>
        </row>
        <row r="36">
          <cell r="J36">
            <v>4405815.0499579459</v>
          </cell>
        </row>
      </sheetData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16" sqref="Q16"/>
    </sheetView>
  </sheetViews>
  <sheetFormatPr defaultRowHeight="15" x14ac:dyDescent="0.25"/>
  <cols>
    <col min="1" max="1" width="4.5703125" customWidth="1"/>
    <col min="2" max="2" width="34.42578125" customWidth="1"/>
    <col min="3" max="3" width="15.7109375" style="54" hidden="1" customWidth="1"/>
    <col min="4" max="4" width="12.7109375" style="54" hidden="1" customWidth="1"/>
    <col min="5" max="5" width="10.5703125" style="54" hidden="1" customWidth="1"/>
    <col min="6" max="6" width="11.42578125" style="54" hidden="1" customWidth="1"/>
    <col min="7" max="7" width="20.5703125" style="55" customWidth="1"/>
    <col min="8" max="8" width="13.7109375" style="56" customWidth="1"/>
    <col min="9" max="9" width="13.140625" style="56" customWidth="1"/>
    <col min="10" max="11" width="14.42578125" style="56" customWidth="1"/>
    <col min="12" max="12" width="18.42578125" style="56" customWidth="1"/>
    <col min="13" max="13" width="12.140625" style="63" customWidth="1"/>
    <col min="14" max="14" width="12.28515625" style="59" customWidth="1"/>
    <col min="15" max="15" width="12.28515625" style="61" customWidth="1"/>
    <col min="16" max="16" width="14.28515625" style="61" customWidth="1"/>
    <col min="17" max="17" width="14.5703125" style="61" customWidth="1"/>
    <col min="18" max="18" width="17.85546875" style="6" customWidth="1"/>
  </cols>
  <sheetData>
    <row r="1" spans="1:18" ht="15.75" x14ac:dyDescent="0.25">
      <c r="A1" s="1"/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2"/>
      <c r="L1" s="3"/>
      <c r="M1" s="4"/>
      <c r="N1" s="5"/>
      <c r="O1" s="2"/>
      <c r="P1" s="2"/>
      <c r="Q1" s="2"/>
    </row>
    <row r="2" spans="1:18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"/>
      <c r="Q2" s="7"/>
      <c r="R2" s="8"/>
    </row>
    <row r="3" spans="1:18" x14ac:dyDescent="0.25">
      <c r="A3" s="9" t="s">
        <v>0</v>
      </c>
      <c r="B3" s="10" t="s">
        <v>1</v>
      </c>
      <c r="C3" s="11"/>
      <c r="D3" s="11"/>
      <c r="E3" s="11"/>
      <c r="F3" s="11"/>
      <c r="G3" s="12" t="s">
        <v>2</v>
      </c>
      <c r="H3" s="77" t="s">
        <v>3</v>
      </c>
      <c r="I3" s="78"/>
      <c r="J3" s="79"/>
      <c r="K3" s="13"/>
      <c r="L3" s="80" t="s">
        <v>4</v>
      </c>
      <c r="M3" s="81"/>
      <c r="N3" s="81"/>
      <c r="O3" s="82"/>
      <c r="P3" s="14"/>
      <c r="Q3" s="14"/>
      <c r="R3" s="15"/>
    </row>
    <row r="4" spans="1:18" ht="2.25" customHeight="1" x14ac:dyDescent="0.25">
      <c r="A4" s="16"/>
      <c r="B4" s="83"/>
      <c r="C4" s="83"/>
      <c r="D4" s="83"/>
      <c r="E4" s="83"/>
      <c r="F4" s="83"/>
      <c r="G4" s="83"/>
      <c r="H4" s="83"/>
      <c r="I4" s="83"/>
      <c r="J4" s="17"/>
      <c r="K4" s="17"/>
      <c r="L4" s="18"/>
      <c r="M4" s="19"/>
      <c r="N4" s="18"/>
      <c r="O4" s="18"/>
      <c r="P4" s="18"/>
      <c r="Q4" s="18"/>
      <c r="R4" s="20"/>
    </row>
    <row r="5" spans="1:18" hidden="1" x14ac:dyDescent="0.25">
      <c r="A5" s="16"/>
      <c r="B5" s="7"/>
      <c r="C5" s="21"/>
      <c r="D5" s="21"/>
      <c r="E5" s="21"/>
      <c r="F5" s="21"/>
      <c r="G5" s="22"/>
      <c r="H5" s="17"/>
      <c r="I5" s="17"/>
      <c r="J5" s="17"/>
      <c r="K5" s="17"/>
      <c r="L5" s="18"/>
      <c r="M5" s="19"/>
      <c r="N5" s="18"/>
      <c r="O5" s="18"/>
      <c r="P5" s="18"/>
      <c r="Q5" s="18"/>
      <c r="R5" s="20"/>
    </row>
    <row r="6" spans="1:18" ht="30" customHeight="1" x14ac:dyDescent="0.25">
      <c r="A6" s="23"/>
      <c r="B6" s="24"/>
      <c r="C6" s="25"/>
      <c r="D6" s="84" t="s">
        <v>5</v>
      </c>
      <c r="E6" s="84"/>
      <c r="F6" s="84"/>
      <c r="G6" s="26" t="s">
        <v>6</v>
      </c>
      <c r="H6" s="85" t="s">
        <v>7</v>
      </c>
      <c r="I6" s="85"/>
      <c r="J6" s="85"/>
      <c r="K6" s="86" t="s">
        <v>8</v>
      </c>
      <c r="L6" s="74" t="s">
        <v>9</v>
      </c>
      <c r="M6" s="74"/>
      <c r="N6" s="74"/>
      <c r="O6" s="74"/>
      <c r="P6" s="27"/>
      <c r="Q6" s="74" t="s">
        <v>10</v>
      </c>
      <c r="R6" s="28"/>
    </row>
    <row r="7" spans="1:18" ht="40.5" customHeight="1" x14ac:dyDescent="0.25">
      <c r="A7" s="23"/>
      <c r="B7" s="24"/>
      <c r="C7" s="25">
        <v>111</v>
      </c>
      <c r="D7" s="25">
        <v>121</v>
      </c>
      <c r="E7" s="25">
        <v>122</v>
      </c>
      <c r="F7" s="25">
        <v>124</v>
      </c>
      <c r="G7" s="26" t="s">
        <v>11</v>
      </c>
      <c r="H7" s="29">
        <v>121</v>
      </c>
      <c r="I7" s="29">
        <v>122</v>
      </c>
      <c r="J7" s="29">
        <v>124</v>
      </c>
      <c r="K7" s="87"/>
      <c r="L7" s="29" t="s">
        <v>12</v>
      </c>
      <c r="M7" s="30" t="s">
        <v>13</v>
      </c>
      <c r="N7" s="31" t="s">
        <v>14</v>
      </c>
      <c r="O7" s="32" t="s">
        <v>15</v>
      </c>
      <c r="P7" s="72" t="s">
        <v>21</v>
      </c>
      <c r="Q7" s="74"/>
      <c r="R7" s="33" t="s">
        <v>16</v>
      </c>
    </row>
    <row r="8" spans="1:18" s="39" customFormat="1" ht="15.75" customHeight="1" x14ac:dyDescent="0.25">
      <c r="A8" s="43">
        <v>30</v>
      </c>
      <c r="B8" s="44" t="s">
        <v>17</v>
      </c>
      <c r="C8" s="34">
        <f>'[1]Свод '!$J$36/1000</f>
        <v>4405.815049957946</v>
      </c>
      <c r="D8" s="34">
        <f t="shared" ref="D8" si="0">(C8-C8*10%)*6%</f>
        <v>237.91401269772908</v>
      </c>
      <c r="E8" s="34">
        <f t="shared" ref="E8" si="1">(C8-C8*10%)*3.5%</f>
        <v>138.78317407367533</v>
      </c>
      <c r="F8" s="34">
        <f t="shared" ref="F8" si="2">C8*2%</f>
        <v>88.116300999158923</v>
      </c>
      <c r="G8" s="35">
        <f t="shared" ref="G8" si="3">C8*12</f>
        <v>52869.780599495352</v>
      </c>
      <c r="H8" s="36">
        <f t="shared" ref="H8" si="4">(G8-G8*10%)*6%</f>
        <v>2854.968152372749</v>
      </c>
      <c r="I8" s="36">
        <f t="shared" ref="I8" si="5">(G8-G8*10%)*3.5%</f>
        <v>1665.3980888841038</v>
      </c>
      <c r="J8" s="36">
        <f t="shared" ref="J8" si="6">G8*2%</f>
        <v>1057.3956119899071</v>
      </c>
      <c r="K8" s="36">
        <f t="shared" ref="K8" si="7">G8+H8+I8+J8</f>
        <v>58447.542452742113</v>
      </c>
      <c r="L8" s="40">
        <v>6465</v>
      </c>
      <c r="M8" s="41">
        <v>813.28</v>
      </c>
      <c r="N8" s="42">
        <v>185</v>
      </c>
      <c r="O8" s="37">
        <v>120</v>
      </c>
      <c r="P8" s="73"/>
      <c r="Q8" s="73"/>
      <c r="R8" s="38">
        <f t="shared" ref="R8" si="8">G8+H8+I8+J8+L8+M8+N8+O8</f>
        <v>66030.822452742112</v>
      </c>
    </row>
    <row r="9" spans="1:18" s="53" customFormat="1" ht="15.75" x14ac:dyDescent="0.25">
      <c r="A9" s="45"/>
      <c r="B9" s="46" t="s">
        <v>18</v>
      </c>
      <c r="C9" s="47">
        <f>SUM(C8:C8)</f>
        <v>4405.815049957946</v>
      </c>
      <c r="D9" s="48">
        <f>(C9-C9*10%)*6%</f>
        <v>237.91401269772908</v>
      </c>
      <c r="E9" s="48">
        <f>(C9-C9*10%)*3.5%</f>
        <v>138.78317407367533</v>
      </c>
      <c r="F9" s="48">
        <f>C9*2%</f>
        <v>88.116300999158923</v>
      </c>
      <c r="G9" s="49">
        <f>SUM(G8:G8)</f>
        <v>52869.780599495352</v>
      </c>
      <c r="H9" s="50">
        <f>SUM(H8:H8)</f>
        <v>2854.968152372749</v>
      </c>
      <c r="I9" s="50">
        <f>SUM(I8:I8)</f>
        <v>1665.3980888841038</v>
      </c>
      <c r="J9" s="50">
        <f>SUM(J8:J8)</f>
        <v>1057.3956119899071</v>
      </c>
      <c r="K9" s="36">
        <f>G9+H9+I9+J9</f>
        <v>58447.542452742113</v>
      </c>
      <c r="L9" s="50">
        <f>SUM(L8:L8)</f>
        <v>6465</v>
      </c>
      <c r="M9" s="51">
        <f>SUM(M8:M8)</f>
        <v>813.28</v>
      </c>
      <c r="N9" s="51">
        <f>SUM(N8:N8)</f>
        <v>185</v>
      </c>
      <c r="O9" s="50">
        <f>SUM(O8:O8)</f>
        <v>120</v>
      </c>
      <c r="P9" s="50">
        <f>SUM(P8:P8)</f>
        <v>0</v>
      </c>
      <c r="Q9" s="50">
        <f>SUM(Q8:Q8)</f>
        <v>0</v>
      </c>
      <c r="R9" s="52">
        <f>SUM(R8:R8)</f>
        <v>66030.822452742112</v>
      </c>
    </row>
    <row r="10" spans="1:18" x14ac:dyDescent="0.25">
      <c r="L10" s="57">
        <f>L9+N9+O9</f>
        <v>6770</v>
      </c>
      <c r="M10" s="58"/>
      <c r="O10" s="60"/>
      <c r="R10" s="6" t="s">
        <v>19</v>
      </c>
    </row>
    <row r="11" spans="1:18" x14ac:dyDescent="0.25">
      <c r="M11" s="62"/>
    </row>
    <row r="13" spans="1:18" ht="15.75" x14ac:dyDescent="0.25">
      <c r="B13" s="64"/>
      <c r="C13" s="65"/>
      <c r="D13" s="65"/>
      <c r="E13" s="65"/>
      <c r="F13" s="65"/>
      <c r="G13" s="66"/>
      <c r="H13" s="67"/>
      <c r="I13" s="67"/>
      <c r="J13" s="67"/>
      <c r="K13" s="67"/>
      <c r="L13" s="67"/>
      <c r="M13" s="62"/>
    </row>
    <row r="14" spans="1:18" x14ac:dyDescent="0.25">
      <c r="B14" s="68"/>
      <c r="C14" s="69"/>
      <c r="D14" s="69"/>
      <c r="E14" s="69"/>
      <c r="F14" s="69"/>
      <c r="G14" s="70"/>
      <c r="H14" s="71"/>
      <c r="I14" s="71"/>
      <c r="J14" s="71"/>
      <c r="K14" s="71"/>
      <c r="L14" s="71"/>
    </row>
    <row r="15" spans="1:18" x14ac:dyDescent="0.25">
      <c r="M15" s="62"/>
    </row>
    <row r="16" spans="1:18" x14ac:dyDescent="0.25">
      <c r="M16" s="62"/>
    </row>
    <row r="17" spans="13:13" x14ac:dyDescent="0.25">
      <c r="M17" s="62"/>
    </row>
  </sheetData>
  <mergeCells count="10">
    <mergeCell ref="Q6:Q7"/>
    <mergeCell ref="B1:J1"/>
    <mergeCell ref="B2:O2"/>
    <mergeCell ref="H3:J3"/>
    <mergeCell ref="L3:O3"/>
    <mergeCell ref="B4:I4"/>
    <mergeCell ref="D6:F6"/>
    <mergeCell ref="H6:J6"/>
    <mergeCell ref="K6:K7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2021-06-30T11:55:55Z</dcterms:modified>
</cp:coreProperties>
</file>